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DMIN\Downloads\"/>
    </mc:Choice>
  </mc:AlternateContent>
  <bookViews>
    <workbookView xWindow="0" yWindow="0" windowWidth="24000" windowHeight="9045"/>
  </bookViews>
  <sheets>
    <sheet name="ANEXO F" sheetId="2" r:id="rId1"/>
    <sheet name="Tablas de Evaluación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4" i="2" l="1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Q37" i="2" s="1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Q29" i="2" s="1"/>
  <c r="P28" i="2"/>
  <c r="O28" i="2"/>
  <c r="N28" i="2"/>
  <c r="P27" i="2"/>
  <c r="O27" i="2"/>
  <c r="N27" i="2"/>
  <c r="P26" i="2"/>
  <c r="O26" i="2"/>
  <c r="Q26" i="2" s="1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Q21" i="2" s="1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  <c r="P46" i="2"/>
  <c r="O46" i="2"/>
  <c r="N46" i="2"/>
  <c r="P45" i="2"/>
  <c r="O45" i="2"/>
  <c r="N45" i="2"/>
  <c r="Q27" i="2" l="1"/>
  <c r="Q8" i="2"/>
  <c r="Q20" i="2"/>
  <c r="Q24" i="2"/>
  <c r="Q32" i="2"/>
  <c r="Q36" i="2"/>
  <c r="Q19" i="2"/>
  <c r="Q35" i="2"/>
  <c r="Q38" i="2"/>
  <c r="Q46" i="2"/>
  <c r="Q34" i="2"/>
  <c r="Q30" i="2"/>
  <c r="Q9" i="2"/>
  <c r="Q11" i="2"/>
  <c r="Q14" i="2"/>
  <c r="Q17" i="2"/>
  <c r="Q22" i="2"/>
  <c r="Q25" i="2"/>
  <c r="Q41" i="2"/>
  <c r="Q18" i="2"/>
  <c r="Q5" i="2"/>
  <c r="Q15" i="2"/>
  <c r="Q23" i="2"/>
  <c r="Q31" i="2"/>
  <c r="Q7" i="2"/>
  <c r="Q28" i="2"/>
  <c r="Q13" i="2"/>
  <c r="Q10" i="2"/>
  <c r="Q12" i="2"/>
  <c r="Q33" i="2"/>
  <c r="Q39" i="2"/>
  <c r="Q6" i="2"/>
  <c r="Q16" i="2"/>
  <c r="Q40" i="2"/>
  <c r="Q44" i="2"/>
  <c r="Q43" i="2"/>
  <c r="Q42" i="2"/>
  <c r="Q4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R6" i="2" l="1"/>
  <c r="K6" i="2" s="1"/>
  <c r="R41" i="2"/>
  <c r="K41" i="2" s="1"/>
  <c r="R34" i="2"/>
  <c r="K34" i="2" s="1"/>
  <c r="R27" i="2"/>
  <c r="K27" i="2" s="1"/>
  <c r="R39" i="2"/>
  <c r="K39" i="2" s="1"/>
  <c r="L15" i="2"/>
  <c r="R31" i="2"/>
  <c r="K31" i="2" s="1"/>
  <c r="R18" i="2"/>
  <c r="K18" i="2" s="1"/>
  <c r="R22" i="2"/>
  <c r="K22" i="2" s="1"/>
  <c r="L34" i="2"/>
  <c r="L42" i="2"/>
  <c r="L45" i="2"/>
  <c r="L5" i="2"/>
  <c r="R24" i="2"/>
  <c r="K24" i="2" s="1"/>
  <c r="R33" i="2"/>
  <c r="K33" i="2" s="1"/>
  <c r="R13" i="2"/>
  <c r="K13" i="2" s="1"/>
  <c r="R36" i="2"/>
  <c r="K36" i="2" s="1"/>
  <c r="R28" i="2"/>
  <c r="K28" i="2" s="1"/>
  <c r="R12" i="2"/>
  <c r="K12" i="2" s="1"/>
  <c r="R26" i="2"/>
  <c r="K26" i="2" s="1"/>
  <c r="R19" i="2"/>
  <c r="K19" i="2" s="1"/>
  <c r="R15" i="2"/>
  <c r="K15" i="2" s="1"/>
  <c r="R21" i="2"/>
  <c r="K21" i="2" s="1"/>
  <c r="R11" i="2"/>
  <c r="K11" i="2" s="1"/>
  <c r="R30" i="2"/>
  <c r="K30" i="2" s="1"/>
  <c r="R23" i="2"/>
  <c r="K23" i="2" s="1"/>
  <c r="R40" i="2"/>
  <c r="K40" i="2" s="1"/>
  <c r="R17" i="2"/>
  <c r="K17" i="2" s="1"/>
  <c r="R38" i="2"/>
  <c r="K38" i="2" s="1"/>
  <c r="R5" i="2"/>
  <c r="K5" i="2" s="1"/>
  <c r="R14" i="2"/>
  <c r="K14" i="2" s="1"/>
  <c r="R8" i="2"/>
  <c r="K8" i="2" s="1"/>
  <c r="R10" i="2"/>
  <c r="K10" i="2" s="1"/>
  <c r="R35" i="2"/>
  <c r="K35" i="2" s="1"/>
  <c r="R20" i="2"/>
  <c r="K20" i="2" s="1"/>
  <c r="R25" i="2"/>
  <c r="K25" i="2" s="1"/>
  <c r="R29" i="2"/>
  <c r="K29" i="2" s="1"/>
  <c r="R16" i="2"/>
  <c r="K16" i="2" s="1"/>
  <c r="R32" i="2"/>
  <c r="K32" i="2" s="1"/>
  <c r="R9" i="2"/>
  <c r="K9" i="2" s="1"/>
  <c r="R37" i="2"/>
  <c r="K37" i="2" s="1"/>
  <c r="R7" i="2"/>
  <c r="K7" i="2" s="1"/>
  <c r="R42" i="2"/>
  <c r="K42" i="2" s="1"/>
  <c r="R44" i="2"/>
  <c r="K44" i="2" s="1"/>
  <c r="R43" i="2"/>
  <c r="K43" i="2" s="1"/>
  <c r="R45" i="2"/>
  <c r="K45" i="2" s="1"/>
  <c r="R46" i="2"/>
  <c r="K46" i="2" s="1"/>
  <c r="L47" i="2" l="1"/>
</calcChain>
</file>

<file path=xl/sharedStrings.xml><?xml version="1.0" encoding="utf-8"?>
<sst xmlns="http://schemas.openxmlformats.org/spreadsheetml/2006/main" count="304" uniqueCount="128">
  <si>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</si>
  <si>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</si>
  <si>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</si>
  <si>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</si>
  <si>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</si>
  <si>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</si>
  <si>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</si>
  <si>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</si>
  <si>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</si>
  <si>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</si>
  <si>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</si>
  <si>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</si>
  <si>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</si>
  <si>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</si>
  <si>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</si>
  <si>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</si>
  <si>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</si>
  <si>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</si>
  <si>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</si>
  <si>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</si>
  <si>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</si>
  <si>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</si>
  <si>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</si>
  <si>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</si>
  <si>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</si>
  <si>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</si>
  <si>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</si>
  <si>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</si>
  <si>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</si>
  <si>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</si>
  <si>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</si>
  <si>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</si>
  <si>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</si>
  <si>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</si>
  <si>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</si>
  <si>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</si>
  <si>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</si>
  <si>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</si>
  <si>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</si>
  <si>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</si>
  <si>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</si>
  <si>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</si>
  <si>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</si>
  <si>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</si>
  <si>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</si>
  <si>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</si>
  <si>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</si>
  <si>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</si>
  <si>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</si>
  <si>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</si>
  <si>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</si>
  <si>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</si>
  <si>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</si>
  <si>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</si>
  <si>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</si>
  <si>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</si>
  <si>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</si>
  <si>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</si>
  <si>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</si>
  <si>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</si>
  <si>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</si>
  <si>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</si>
  <si>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</si>
  <si>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</si>
  <si>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</si>
  <si>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</si>
  <si>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</si>
  <si>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</si>
  <si>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</si>
  <si>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</si>
  <si>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</si>
  <si>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</si>
  <si>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</si>
  <si>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</si>
  <si>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</si>
  <si>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</si>
  <si>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</si>
  <si>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</si>
  <si>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</si>
  <si>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</si>
  <si>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</si>
  <si>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</si>
  <si>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</si>
  <si>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</si>
  <si>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</si>
  <si>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</si>
  <si>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</si>
  <si>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</si>
  <si>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</si>
  <si>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</si>
  <si>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</si>
  <si>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</si>
  <si>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</si>
  <si>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</si>
  <si>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</si>
  <si>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RESPONSABLE</t>
  </si>
  <si>
    <t>PROBAB.</t>
  </si>
  <si>
    <t>DESCRIPCIÓN DE LA CLASIFICACIÓN DEL RIESGO POR LA SEVERIDAD O IMPACTO</t>
  </si>
  <si>
    <t>ALTO</t>
  </si>
  <si>
    <t>Perturba la ejecución del contrato de manera grave, generando un impacto sobre el valor del contrato en más del treinta por ciento (30%), imposibilitando la consecución del objeto contractual.</t>
  </si>
  <si>
    <t>MEDIO - ALTO</t>
  </si>
  <si>
    <t>Obstruye la ejecución del contrato sustancialmente, pero aún así, permite la consecución del objeto contractual, con un incremento del valor del contrato entre el quince (15%) y el treinta por ciento (30%).</t>
  </si>
  <si>
    <t>MEDIO - BAJO</t>
  </si>
  <si>
    <t>Afecta la ejecución del contrato de manera moderada, pero sin afectar considerablemente el equilibrio económico. Generando un impacto sobre el valor del contrato entre el cinco (5%) y el quince por ciento (15%).</t>
  </si>
  <si>
    <t>BAJO</t>
  </si>
  <si>
    <t>Dificulta la ejecución del contrato de manera leve, de forma que aplicando medidas mínimas se pueden lograr el objeto contractual. Los sobrecostos no representan más del cinco por ciento (5%) del valor del contrato</t>
  </si>
  <si>
    <t>ALTA</t>
  </si>
  <si>
    <t>La probabilidad de ocurrencia del riesgo es alta, cuando en la generalidad de los contratos que se ejecutaron con objetos similares, el resultado es la ocurrencia del riesgo; o, cuando de la naturaleza del riesgo se pueda prever su inminencia.</t>
  </si>
  <si>
    <t>MEDIA-ALTA</t>
  </si>
  <si>
    <t>La probabilidad de ocurrencia del riesgo es media alta, si es típica la ocurrencia del riesgo en la ejecución de contratos similares; o, cuando de la naturaleza del riesgo se pueda prever que ocurrirá usualmente.</t>
  </si>
  <si>
    <t>MEDIA-BAJA</t>
  </si>
  <si>
    <t>La probabilidad de ocurrencia del riesgo es media baja, si es atípica la ocurrencia del riesgo; o cuando de la naturaleza del riesgo se pueda prever que su ocurrencia es inusual</t>
  </si>
  <si>
    <t>BAJA</t>
  </si>
  <si>
    <t>La probabilidad de ocurrencia del riesgo es baja, cuando en pocos contratos con objetos similares, el resultado es la ocurrencia del riesgo o cuando de la naturaleza del riesgo se pueda prever que ocurrirá remotamente.</t>
  </si>
  <si>
    <t>DESCRIPCIÓN DE LA CLASIFICACIÓN DEL RIESGO POR PROBABILIDAD</t>
  </si>
  <si>
    <t>OPERACIONALES</t>
  </si>
  <si>
    <t>Accidentes laborales / Enfermedad profesional,  Muerte de individuos en los procesos de ejecución de las diferentes actividades, Ausencia de persona clave, Actos de empleados ya sean voluntarios o culposos, derivados de impericia o falta de habilidades y conocimientos</t>
  </si>
  <si>
    <t>Riesgos laborales</t>
  </si>
  <si>
    <t>En esta categoría se consideran fenómenos Geológicos, Hidrológicos, Biológicos / patológicos, todos los anteriores dentro de los parámetros previsibles que determinen su acontecer con base en las condiciones que se dan en la zona de operación o en cualquier otra zona que afecte o tenga influencia en este estudio. Se enfatiza que no se incluyen fenómenos que revistan la característica de fuerza mayor, la cual tendrá un tratamiento especial mediante la contratación de seguros.</t>
  </si>
  <si>
    <t>NATURALES</t>
  </si>
  <si>
    <t>Mal manejo de protocolos de bioseguridad</t>
  </si>
  <si>
    <t>Fallas de los sistemas de vigilancia y control que debe implementar y mantener adecuadamente el contratista, ante actos de delincuencia común.</t>
  </si>
  <si>
    <t>Retraso en la ejecución de la obra</t>
  </si>
  <si>
    <t>RETRASO EN LA EJEUCION - MAYORES COSTOS - DESEQUILIBRIO ECONOMICO</t>
  </si>
  <si>
    <t>Retraso en la ejecución de la obra - Mayores costos de ejecución de la obra</t>
  </si>
  <si>
    <t>Accidentalidad presentada por la deficiente colocación de señalización preventiva en obra, falta de señalización de aproximación e iluminación, equipos de radio para cierres temporales y demás señalización necesaria, y de seguridad industrial y de señalización y dotación de los operarios y trabajadores ,etc., por parte del CONTRATISTA.</t>
  </si>
  <si>
    <t>Mayores costos o dificultades financieras</t>
  </si>
  <si>
    <t xml:space="preserve">ANEXO  F
MATRIZ DE RIESGOS
OBJETO: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</si>
</sst>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6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10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9" fontId="4" fillId="0" borderId="1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6" xfId="0" applyFont="1" applyFill="1" applyBorder="1" applyAlignment="1">
      <alignment horizontal="center" vertical="center" textRotation="90" wrapText="1"/>
    </xf>
    <xf numFmtId="9" fontId="11" fillId="0" borderId="5" xfId="3" applyFont="1" applyFill="1" applyBorder="1" applyAlignment="1">
      <alignment horizontal="center" vertical="center"/>
    </xf>
    <xf numFmtId="9" fontId="11" fillId="0" borderId="7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9" fontId="11" fillId="0" borderId="5" xfId="3" applyFont="1" applyFill="1" applyBorder="1" applyAlignment="1">
      <alignment horizontal="center" vertical="center" wrapText="1"/>
    </xf>
    <xf numFmtId="9" fontId="11" fillId="0" borderId="7" xfId="3" applyFont="1" applyFill="1" applyBorder="1" applyAlignment="1">
      <alignment horizontal="center" vertical="center" wrapText="1"/>
    </xf>
    <xf numFmtId="9" fontId="11" fillId="0" borderId="10" xfId="3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 wrapText="1"/>
    </xf>
    <xf numFmtId="9" fontId="11" fillId="0" borderId="10" xfId="3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="55" zoomScaleNormal="55" workbookViewId="0">
      <selection activeCell="W1" sqref="W1"/>
    </sheetView>
  </sheetViews>
  <sheetFormatPr baseColWidth="10" defaultColWidth="10.85546875" defaultRowHeight="16.5" x14ac:dyDescent="0.3"/>
  <cols>
    <col min="1" max="1" width="9.140625" style="1" customWidth="1"/>
    <col min="2" max="2" width="3.140625" style="1" bestFit="1" customWidth="1"/>
    <col min="3" max="3" width="39" style="1" customWidth="1"/>
    <col min="4" max="4" width="87" style="1" customWidth="1"/>
    <col min="5" max="5" width="13.28515625" style="1" customWidth="1"/>
    <col min="6" max="6" width="18" style="1" customWidth="1"/>
    <col min="7" max="7" width="18.5703125" style="1" customWidth="1"/>
    <col min="8" max="8" width="11.140625" style="1" bestFit="1" customWidth="1"/>
    <col min="9" max="9" width="13" style="1" bestFit="1" customWidth="1"/>
    <col min="10" max="10" width="12.42578125" style="1" bestFit="1" customWidth="1"/>
    <col min="11" max="11" width="17.42578125" style="1" bestFit="1" customWidth="1"/>
    <col min="12" max="12" width="15.140625" style="1" customWidth="1"/>
    <col min="13" max="13" width="10.85546875" style="1"/>
    <col min="14" max="17" width="5.140625" style="1" hidden="1" customWidth="1"/>
    <col min="18" max="18" width="5.85546875" style="1" hidden="1" customWidth="1"/>
    <col min="19" max="19" width="0" style="1" hidden="1" customWidth="1"/>
    <col min="20" max="20" width="4.7109375" style="1" hidden="1" customWidth="1"/>
    <col min="21" max="21" width="6.85546875" style="1" hidden="1" customWidth="1"/>
    <col min="22" max="16384" width="10.85546875" style="1"/>
  </cols>
  <sheetData>
    <row r="1" spans="1:21" ht="81" customHeight="1" x14ac:dyDescent="0.3">
      <c r="A1" s="45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2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ht="18" x14ac:dyDescent="0.3">
      <c r="A3" s="48" t="s">
        <v>0</v>
      </c>
      <c r="B3" s="50" t="s">
        <v>1</v>
      </c>
      <c r="C3" s="50"/>
      <c r="D3" s="50"/>
      <c r="E3" s="51" t="s">
        <v>95</v>
      </c>
      <c r="F3" s="51"/>
      <c r="G3" s="51"/>
      <c r="H3" s="52" t="s">
        <v>2</v>
      </c>
      <c r="I3" s="52"/>
      <c r="J3" s="52"/>
      <c r="K3" s="50" t="s">
        <v>3</v>
      </c>
      <c r="L3" s="50"/>
    </row>
    <row r="4" spans="1:21" ht="61.5" customHeight="1" thickBot="1" x14ac:dyDescent="0.35">
      <c r="A4" s="49"/>
      <c r="B4" s="10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3" t="s">
        <v>96</v>
      </c>
      <c r="I4" s="13" t="s">
        <v>10</v>
      </c>
      <c r="J4" s="13" t="s">
        <v>11</v>
      </c>
      <c r="K4" s="12" t="s">
        <v>12</v>
      </c>
      <c r="L4" s="14" t="s">
        <v>13</v>
      </c>
    </row>
    <row r="5" spans="1:21" ht="31.5" x14ac:dyDescent="0.3">
      <c r="A5" s="53" t="s">
        <v>14</v>
      </c>
      <c r="B5" s="3">
        <v>1</v>
      </c>
      <c r="C5" s="15" t="s">
        <v>15</v>
      </c>
      <c r="D5" s="2" t="s">
        <v>16</v>
      </c>
      <c r="E5" s="3"/>
      <c r="F5" s="3" t="s">
        <v>17</v>
      </c>
      <c r="G5" s="3" t="s">
        <v>17</v>
      </c>
      <c r="H5" s="3" t="s">
        <v>18</v>
      </c>
      <c r="I5" s="3" t="s">
        <v>19</v>
      </c>
      <c r="J5" s="3" t="s">
        <v>19</v>
      </c>
      <c r="K5" s="37">
        <f t="shared" ref="K5:K41" si="0">R5</f>
        <v>7.04</v>
      </c>
      <c r="L5" s="56">
        <f>SUM(Q5:Q14)/SUM($Q$5:$Q$46)</f>
        <v>0.31004366812227074</v>
      </c>
      <c r="N5" s="24">
        <f t="shared" ref="N5:N46" si="1">IFERROR(VLOOKUP(H5,$T$5:$U$7,2,FALSE),0)</f>
        <v>1</v>
      </c>
      <c r="O5" s="24">
        <f t="shared" ref="O5:O46" si="2">IFERROR(VLOOKUP(I5,$T$5:$U$7,2,FALSE),0)</f>
        <v>2</v>
      </c>
      <c r="P5" s="24">
        <f t="shared" ref="P5:P46" si="3">IFERROR(VLOOKUP(J5,$T$5:$U$7,2,FALSE),0)</f>
        <v>2</v>
      </c>
      <c r="Q5" s="24">
        <f>N5+O5+P5</f>
        <v>5</v>
      </c>
      <c r="R5" s="25">
        <f t="shared" ref="R5:R13" si="4">ROUND(Q5/SUM($Q$5:$Q$14)*100,2)</f>
        <v>7.04</v>
      </c>
      <c r="T5" s="24" t="s">
        <v>18</v>
      </c>
      <c r="U5" s="24">
        <v>1</v>
      </c>
    </row>
    <row r="6" spans="1:21" ht="47.25" x14ac:dyDescent="0.3">
      <c r="A6" s="54"/>
      <c r="B6" s="4">
        <f>+B5+1</f>
        <v>2</v>
      </c>
      <c r="C6" s="9" t="s">
        <v>20</v>
      </c>
      <c r="D6" s="5" t="s">
        <v>21</v>
      </c>
      <c r="E6" s="4"/>
      <c r="F6" s="4" t="s">
        <v>17</v>
      </c>
      <c r="G6" s="4" t="s">
        <v>17</v>
      </c>
      <c r="H6" s="4" t="s">
        <v>22</v>
      </c>
      <c r="I6" s="4" t="s">
        <v>22</v>
      </c>
      <c r="J6" s="4" t="s">
        <v>22</v>
      </c>
      <c r="K6" s="38">
        <f t="shared" si="0"/>
        <v>16.899999999999999</v>
      </c>
      <c r="L6" s="57"/>
      <c r="N6" s="24">
        <f t="shared" si="1"/>
        <v>4</v>
      </c>
      <c r="O6" s="24">
        <f t="shared" si="2"/>
        <v>4</v>
      </c>
      <c r="P6" s="24">
        <f t="shared" si="3"/>
        <v>4</v>
      </c>
      <c r="Q6" s="24">
        <f t="shared" ref="Q6:Q46" si="5">N6+O6+P6</f>
        <v>12</v>
      </c>
      <c r="R6" s="25">
        <f t="shared" si="4"/>
        <v>16.899999999999999</v>
      </c>
      <c r="T6" s="24" t="s">
        <v>19</v>
      </c>
      <c r="U6" s="24">
        <v>2</v>
      </c>
    </row>
    <row r="7" spans="1:21" ht="31.5" x14ac:dyDescent="0.3">
      <c r="A7" s="54"/>
      <c r="B7" s="4">
        <f t="shared" ref="B7:B41" si="6">+B6+1</f>
        <v>3</v>
      </c>
      <c r="C7" s="9" t="s">
        <v>23</v>
      </c>
      <c r="D7" s="5" t="s">
        <v>24</v>
      </c>
      <c r="E7" s="4"/>
      <c r="F7" s="4" t="s">
        <v>17</v>
      </c>
      <c r="G7" s="4" t="s">
        <v>17</v>
      </c>
      <c r="H7" s="4" t="s">
        <v>22</v>
      </c>
      <c r="I7" s="4" t="s">
        <v>19</v>
      </c>
      <c r="J7" s="4" t="s">
        <v>22</v>
      </c>
      <c r="K7" s="38">
        <f t="shared" si="0"/>
        <v>14.08</v>
      </c>
      <c r="L7" s="57"/>
      <c r="N7" s="24">
        <f t="shared" si="1"/>
        <v>4</v>
      </c>
      <c r="O7" s="24">
        <f t="shared" si="2"/>
        <v>2</v>
      </c>
      <c r="P7" s="24">
        <f t="shared" si="3"/>
        <v>4</v>
      </c>
      <c r="Q7" s="24">
        <f t="shared" si="5"/>
        <v>10</v>
      </c>
      <c r="R7" s="25">
        <f t="shared" si="4"/>
        <v>14.08</v>
      </c>
      <c r="T7" s="24" t="s">
        <v>22</v>
      </c>
      <c r="U7" s="24">
        <v>4</v>
      </c>
    </row>
    <row r="8" spans="1:21" ht="63" x14ac:dyDescent="0.3">
      <c r="A8" s="54"/>
      <c r="B8" s="4">
        <f t="shared" si="6"/>
        <v>4</v>
      </c>
      <c r="C8" s="9" t="s">
        <v>25</v>
      </c>
      <c r="D8" s="5" t="s">
        <v>26</v>
      </c>
      <c r="E8" s="4"/>
      <c r="F8" s="4" t="s">
        <v>17</v>
      </c>
      <c r="G8" s="4" t="s">
        <v>17</v>
      </c>
      <c r="H8" s="4" t="s">
        <v>19</v>
      </c>
      <c r="I8" s="4" t="s">
        <v>19</v>
      </c>
      <c r="J8" s="4" t="s">
        <v>19</v>
      </c>
      <c r="K8" s="38">
        <f t="shared" si="0"/>
        <v>8.4499999999999993</v>
      </c>
      <c r="L8" s="57"/>
      <c r="N8" s="24">
        <f t="shared" si="1"/>
        <v>2</v>
      </c>
      <c r="O8" s="24">
        <f t="shared" si="2"/>
        <v>2</v>
      </c>
      <c r="P8" s="24">
        <f t="shared" si="3"/>
        <v>2</v>
      </c>
      <c r="Q8" s="24">
        <f t="shared" si="5"/>
        <v>6</v>
      </c>
      <c r="R8" s="25">
        <f t="shared" si="4"/>
        <v>8.4499999999999993</v>
      </c>
    </row>
    <row r="9" spans="1:21" ht="47.25" x14ac:dyDescent="0.3">
      <c r="A9" s="54"/>
      <c r="B9" s="4">
        <f t="shared" si="6"/>
        <v>5</v>
      </c>
      <c r="C9" s="9" t="s">
        <v>27</v>
      </c>
      <c r="D9" s="5" t="s">
        <v>28</v>
      </c>
      <c r="E9" s="4"/>
      <c r="F9" s="4" t="s">
        <v>17</v>
      </c>
      <c r="G9" s="4" t="s">
        <v>17</v>
      </c>
      <c r="H9" s="4" t="s">
        <v>18</v>
      </c>
      <c r="I9" s="4" t="s">
        <v>19</v>
      </c>
      <c r="J9" s="4" t="s">
        <v>19</v>
      </c>
      <c r="K9" s="38">
        <f t="shared" si="0"/>
        <v>7.04</v>
      </c>
      <c r="L9" s="57"/>
      <c r="N9" s="24">
        <f t="shared" si="1"/>
        <v>1</v>
      </c>
      <c r="O9" s="24">
        <f t="shared" si="2"/>
        <v>2</v>
      </c>
      <c r="P9" s="24">
        <f t="shared" si="3"/>
        <v>2</v>
      </c>
      <c r="Q9" s="24">
        <f t="shared" si="5"/>
        <v>5</v>
      </c>
      <c r="R9" s="25">
        <f t="shared" si="4"/>
        <v>7.04</v>
      </c>
    </row>
    <row r="10" spans="1:21" ht="31.5" x14ac:dyDescent="0.3">
      <c r="A10" s="54"/>
      <c r="B10" s="4">
        <f t="shared" si="6"/>
        <v>6</v>
      </c>
      <c r="C10" s="9" t="s">
        <v>29</v>
      </c>
      <c r="D10" s="5" t="s">
        <v>30</v>
      </c>
      <c r="E10" s="4" t="s">
        <v>17</v>
      </c>
      <c r="F10" s="4"/>
      <c r="G10" s="4"/>
      <c r="H10" s="4" t="s">
        <v>18</v>
      </c>
      <c r="I10" s="4" t="s">
        <v>18</v>
      </c>
      <c r="J10" s="4" t="s">
        <v>18</v>
      </c>
      <c r="K10" s="38">
        <f t="shared" si="0"/>
        <v>4.2300000000000004</v>
      </c>
      <c r="L10" s="57"/>
      <c r="N10" s="24">
        <f t="shared" si="1"/>
        <v>1</v>
      </c>
      <c r="O10" s="24">
        <f t="shared" si="2"/>
        <v>1</v>
      </c>
      <c r="P10" s="24">
        <f t="shared" si="3"/>
        <v>1</v>
      </c>
      <c r="Q10" s="24">
        <f t="shared" si="5"/>
        <v>3</v>
      </c>
      <c r="R10" s="25">
        <f t="shared" si="4"/>
        <v>4.2300000000000004</v>
      </c>
    </row>
    <row r="11" spans="1:21" ht="47.25" x14ac:dyDescent="0.3">
      <c r="A11" s="54"/>
      <c r="B11" s="4">
        <f t="shared" si="6"/>
        <v>7</v>
      </c>
      <c r="C11" s="9" t="s">
        <v>31</v>
      </c>
      <c r="D11" s="5" t="s">
        <v>32</v>
      </c>
      <c r="E11" s="4"/>
      <c r="F11" s="4" t="s">
        <v>17</v>
      </c>
      <c r="G11" s="4"/>
      <c r="H11" s="4" t="s">
        <v>22</v>
      </c>
      <c r="I11" s="4" t="s">
        <v>19</v>
      </c>
      <c r="J11" s="4" t="s">
        <v>19</v>
      </c>
      <c r="K11" s="38">
        <f t="shared" si="0"/>
        <v>11.27</v>
      </c>
      <c r="L11" s="57"/>
      <c r="N11" s="24">
        <f t="shared" si="1"/>
        <v>4</v>
      </c>
      <c r="O11" s="24">
        <f t="shared" si="2"/>
        <v>2</v>
      </c>
      <c r="P11" s="24">
        <f t="shared" si="3"/>
        <v>2</v>
      </c>
      <c r="Q11" s="24">
        <f t="shared" si="5"/>
        <v>8</v>
      </c>
      <c r="R11" s="25">
        <f t="shared" si="4"/>
        <v>11.27</v>
      </c>
    </row>
    <row r="12" spans="1:21" ht="31.5" x14ac:dyDescent="0.3">
      <c r="A12" s="54"/>
      <c r="B12" s="4">
        <f t="shared" si="6"/>
        <v>8</v>
      </c>
      <c r="C12" s="9" t="s">
        <v>33</v>
      </c>
      <c r="D12" s="5" t="s">
        <v>34</v>
      </c>
      <c r="E12" s="4"/>
      <c r="F12" s="4" t="s">
        <v>17</v>
      </c>
      <c r="G12" s="4"/>
      <c r="H12" s="4" t="s">
        <v>22</v>
      </c>
      <c r="I12" s="4" t="s">
        <v>19</v>
      </c>
      <c r="J12" s="4" t="s">
        <v>22</v>
      </c>
      <c r="K12" s="38">
        <f t="shared" si="0"/>
        <v>14.08</v>
      </c>
      <c r="L12" s="57"/>
      <c r="N12" s="24">
        <f t="shared" si="1"/>
        <v>4</v>
      </c>
      <c r="O12" s="24">
        <f t="shared" si="2"/>
        <v>2</v>
      </c>
      <c r="P12" s="24">
        <f t="shared" si="3"/>
        <v>4</v>
      </c>
      <c r="Q12" s="24">
        <f t="shared" si="5"/>
        <v>10</v>
      </c>
      <c r="R12" s="25">
        <f t="shared" si="4"/>
        <v>14.08</v>
      </c>
    </row>
    <row r="13" spans="1:21" ht="31.5" x14ac:dyDescent="0.3">
      <c r="A13" s="54"/>
      <c r="B13" s="4">
        <f t="shared" si="6"/>
        <v>9</v>
      </c>
      <c r="C13" s="9" t="s">
        <v>35</v>
      </c>
      <c r="D13" s="5" t="s">
        <v>36</v>
      </c>
      <c r="E13" s="4"/>
      <c r="F13" s="4" t="s">
        <v>17</v>
      </c>
      <c r="G13" s="4"/>
      <c r="H13" s="4" t="s">
        <v>19</v>
      </c>
      <c r="I13" s="4" t="s">
        <v>19</v>
      </c>
      <c r="J13" s="4" t="s">
        <v>19</v>
      </c>
      <c r="K13" s="38">
        <f t="shared" si="0"/>
        <v>8.4499999999999993</v>
      </c>
      <c r="L13" s="57"/>
      <c r="N13" s="24">
        <f t="shared" si="1"/>
        <v>2</v>
      </c>
      <c r="O13" s="24">
        <f t="shared" si="2"/>
        <v>2</v>
      </c>
      <c r="P13" s="24">
        <f t="shared" si="3"/>
        <v>2</v>
      </c>
      <c r="Q13" s="24">
        <f t="shared" si="5"/>
        <v>6</v>
      </c>
      <c r="R13" s="25">
        <f t="shared" si="4"/>
        <v>8.4499999999999993</v>
      </c>
    </row>
    <row r="14" spans="1:21" ht="48" thickBot="1" x14ac:dyDescent="0.35">
      <c r="A14" s="55"/>
      <c r="B14" s="7">
        <f t="shared" si="6"/>
        <v>10</v>
      </c>
      <c r="C14" s="16" t="s">
        <v>37</v>
      </c>
      <c r="D14" s="6" t="s">
        <v>38</v>
      </c>
      <c r="E14" s="7"/>
      <c r="F14" s="7" t="s">
        <v>17</v>
      </c>
      <c r="G14" s="7"/>
      <c r="H14" s="7" t="s">
        <v>19</v>
      </c>
      <c r="I14" s="7" t="s">
        <v>19</v>
      </c>
      <c r="J14" s="7" t="s">
        <v>19</v>
      </c>
      <c r="K14" s="39">
        <f t="shared" si="0"/>
        <v>8.4499999999999993</v>
      </c>
      <c r="L14" s="58"/>
      <c r="N14" s="24">
        <f t="shared" si="1"/>
        <v>2</v>
      </c>
      <c r="O14" s="24">
        <f t="shared" si="2"/>
        <v>2</v>
      </c>
      <c r="P14" s="24">
        <f t="shared" si="3"/>
        <v>2</v>
      </c>
      <c r="Q14" s="24">
        <f t="shared" si="5"/>
        <v>6</v>
      </c>
      <c r="R14" s="25">
        <f>ROUND(Q14/SUM($Q$5:$Q$14)*100,2)</f>
        <v>8.4499999999999993</v>
      </c>
    </row>
    <row r="15" spans="1:21" ht="94.5" x14ac:dyDescent="0.3">
      <c r="A15" s="41" t="s">
        <v>39</v>
      </c>
      <c r="B15" s="3">
        <f t="shared" si="6"/>
        <v>11</v>
      </c>
      <c r="C15" s="17" t="s">
        <v>40</v>
      </c>
      <c r="D15" s="8" t="s">
        <v>41</v>
      </c>
      <c r="E15" s="3"/>
      <c r="F15" s="3" t="s">
        <v>17</v>
      </c>
      <c r="G15" s="3"/>
      <c r="H15" s="3" t="s">
        <v>18</v>
      </c>
      <c r="I15" s="3" t="s">
        <v>18</v>
      </c>
      <c r="J15" s="3" t="s">
        <v>18</v>
      </c>
      <c r="K15" s="37">
        <f t="shared" si="0"/>
        <v>4</v>
      </c>
      <c r="L15" s="43">
        <f>SUM(Q15:Q33)/SUM($Q$5:$Q$46)</f>
        <v>0.32751091703056767</v>
      </c>
      <c r="N15" s="24">
        <f t="shared" si="1"/>
        <v>1</v>
      </c>
      <c r="O15" s="24">
        <f t="shared" si="2"/>
        <v>1</v>
      </c>
      <c r="P15" s="24">
        <f t="shared" si="3"/>
        <v>1</v>
      </c>
      <c r="Q15" s="24">
        <f t="shared" si="5"/>
        <v>3</v>
      </c>
      <c r="R15" s="25">
        <f t="shared" ref="R15:R32" si="7">ROUND(Q15/SUM($Q$15:$Q$33)*100,2)</f>
        <v>4</v>
      </c>
    </row>
    <row r="16" spans="1:21" x14ac:dyDescent="0.3">
      <c r="A16" s="42"/>
      <c r="B16" s="4">
        <f t="shared" si="6"/>
        <v>12</v>
      </c>
      <c r="C16" s="9" t="s">
        <v>42</v>
      </c>
      <c r="D16" s="5" t="s">
        <v>43</v>
      </c>
      <c r="E16" s="4" t="s">
        <v>17</v>
      </c>
      <c r="F16" s="4"/>
      <c r="G16" s="4"/>
      <c r="H16" s="4" t="s">
        <v>19</v>
      </c>
      <c r="I16" s="4" t="s">
        <v>18</v>
      </c>
      <c r="J16" s="4" t="s">
        <v>22</v>
      </c>
      <c r="K16" s="38">
        <f t="shared" si="0"/>
        <v>9.33</v>
      </c>
      <c r="L16" s="44"/>
      <c r="N16" s="24">
        <f t="shared" si="1"/>
        <v>2</v>
      </c>
      <c r="O16" s="24">
        <f t="shared" si="2"/>
        <v>1</v>
      </c>
      <c r="P16" s="24">
        <f t="shared" si="3"/>
        <v>4</v>
      </c>
      <c r="Q16" s="24">
        <f t="shared" si="5"/>
        <v>7</v>
      </c>
      <c r="R16" s="25">
        <f t="shared" si="7"/>
        <v>9.33</v>
      </c>
    </row>
    <row r="17" spans="1:18" ht="31.5" x14ac:dyDescent="0.3">
      <c r="A17" s="42"/>
      <c r="B17" s="4">
        <f t="shared" si="6"/>
        <v>13</v>
      </c>
      <c r="C17" s="9" t="s">
        <v>44</v>
      </c>
      <c r="D17" s="5" t="s">
        <v>45</v>
      </c>
      <c r="E17" s="4"/>
      <c r="F17" s="4" t="s">
        <v>17</v>
      </c>
      <c r="G17" s="4"/>
      <c r="H17" s="4" t="s">
        <v>19</v>
      </c>
      <c r="I17" s="4" t="s">
        <v>18</v>
      </c>
      <c r="J17" s="4" t="s">
        <v>18</v>
      </c>
      <c r="K17" s="38">
        <f t="shared" si="0"/>
        <v>5.33</v>
      </c>
      <c r="L17" s="44"/>
      <c r="N17" s="24">
        <f t="shared" si="1"/>
        <v>2</v>
      </c>
      <c r="O17" s="24">
        <f t="shared" si="2"/>
        <v>1</v>
      </c>
      <c r="P17" s="24">
        <f t="shared" si="3"/>
        <v>1</v>
      </c>
      <c r="Q17" s="24">
        <f t="shared" si="5"/>
        <v>4</v>
      </c>
      <c r="R17" s="25">
        <f t="shared" si="7"/>
        <v>5.33</v>
      </c>
    </row>
    <row r="18" spans="1:18" ht="63" x14ac:dyDescent="0.3">
      <c r="A18" s="42"/>
      <c r="B18" s="4">
        <f t="shared" si="6"/>
        <v>14</v>
      </c>
      <c r="C18" s="9" t="s">
        <v>46</v>
      </c>
      <c r="D18" s="5" t="s">
        <v>47</v>
      </c>
      <c r="E18" s="4" t="s">
        <v>17</v>
      </c>
      <c r="F18" s="4"/>
      <c r="G18" s="4"/>
      <c r="H18" s="4" t="s">
        <v>19</v>
      </c>
      <c r="I18" s="4" t="s">
        <v>18</v>
      </c>
      <c r="J18" s="4" t="s">
        <v>18</v>
      </c>
      <c r="K18" s="38">
        <f t="shared" si="0"/>
        <v>5.33</v>
      </c>
      <c r="L18" s="44"/>
      <c r="N18" s="24">
        <f t="shared" si="1"/>
        <v>2</v>
      </c>
      <c r="O18" s="24">
        <f t="shared" si="2"/>
        <v>1</v>
      </c>
      <c r="P18" s="24">
        <f t="shared" si="3"/>
        <v>1</v>
      </c>
      <c r="Q18" s="24">
        <f t="shared" si="5"/>
        <v>4</v>
      </c>
      <c r="R18" s="25">
        <f t="shared" si="7"/>
        <v>5.33</v>
      </c>
    </row>
    <row r="19" spans="1:18" ht="31.5" x14ac:dyDescent="0.3">
      <c r="A19" s="42"/>
      <c r="B19" s="4">
        <f t="shared" si="6"/>
        <v>15</v>
      </c>
      <c r="C19" s="9" t="s">
        <v>48</v>
      </c>
      <c r="D19" s="5" t="s">
        <v>49</v>
      </c>
      <c r="E19" s="4"/>
      <c r="F19" s="4" t="s">
        <v>17</v>
      </c>
      <c r="G19" s="4"/>
      <c r="H19" s="4" t="s">
        <v>19</v>
      </c>
      <c r="I19" s="4" t="s">
        <v>18</v>
      </c>
      <c r="J19" s="4" t="s">
        <v>18</v>
      </c>
      <c r="K19" s="38">
        <f t="shared" si="0"/>
        <v>5.33</v>
      </c>
      <c r="L19" s="44"/>
      <c r="N19" s="24">
        <f t="shared" si="1"/>
        <v>2</v>
      </c>
      <c r="O19" s="24">
        <f t="shared" si="2"/>
        <v>1</v>
      </c>
      <c r="P19" s="24">
        <f t="shared" si="3"/>
        <v>1</v>
      </c>
      <c r="Q19" s="24">
        <f t="shared" si="5"/>
        <v>4</v>
      </c>
      <c r="R19" s="25">
        <f t="shared" si="7"/>
        <v>5.33</v>
      </c>
    </row>
    <row r="20" spans="1:18" ht="63" x14ac:dyDescent="0.3">
      <c r="A20" s="42"/>
      <c r="B20" s="4">
        <f t="shared" si="6"/>
        <v>16</v>
      </c>
      <c r="C20" s="9" t="s">
        <v>50</v>
      </c>
      <c r="D20" s="5" t="s">
        <v>51</v>
      </c>
      <c r="E20" s="4"/>
      <c r="F20" s="4" t="s">
        <v>17</v>
      </c>
      <c r="G20" s="4"/>
      <c r="H20" s="4" t="s">
        <v>19</v>
      </c>
      <c r="I20" s="4" t="s">
        <v>18</v>
      </c>
      <c r="J20" s="4" t="s">
        <v>22</v>
      </c>
      <c r="K20" s="38">
        <f t="shared" si="0"/>
        <v>9.33</v>
      </c>
      <c r="L20" s="44"/>
      <c r="N20" s="24">
        <f t="shared" si="1"/>
        <v>2</v>
      </c>
      <c r="O20" s="24">
        <f t="shared" si="2"/>
        <v>1</v>
      </c>
      <c r="P20" s="24">
        <f t="shared" si="3"/>
        <v>4</v>
      </c>
      <c r="Q20" s="24">
        <f t="shared" si="5"/>
        <v>7</v>
      </c>
      <c r="R20" s="25">
        <f t="shared" si="7"/>
        <v>9.33</v>
      </c>
    </row>
    <row r="21" spans="1:18" ht="31.5" x14ac:dyDescent="0.3">
      <c r="A21" s="42"/>
      <c r="B21" s="4">
        <f t="shared" si="6"/>
        <v>17</v>
      </c>
      <c r="C21" s="9" t="s">
        <v>94</v>
      </c>
      <c r="D21" s="5" t="s">
        <v>52</v>
      </c>
      <c r="E21" s="4"/>
      <c r="F21" s="4" t="s">
        <v>17</v>
      </c>
      <c r="G21" s="4"/>
      <c r="H21" s="4" t="s">
        <v>19</v>
      </c>
      <c r="I21" s="4" t="s">
        <v>18</v>
      </c>
      <c r="J21" s="4" t="s">
        <v>19</v>
      </c>
      <c r="K21" s="38">
        <f t="shared" si="0"/>
        <v>6.67</v>
      </c>
      <c r="L21" s="44"/>
      <c r="N21" s="24">
        <f t="shared" si="1"/>
        <v>2</v>
      </c>
      <c r="O21" s="24">
        <f t="shared" si="2"/>
        <v>1</v>
      </c>
      <c r="P21" s="24">
        <f t="shared" si="3"/>
        <v>2</v>
      </c>
      <c r="Q21" s="24">
        <f t="shared" si="5"/>
        <v>5</v>
      </c>
      <c r="R21" s="25">
        <f t="shared" si="7"/>
        <v>6.67</v>
      </c>
    </row>
    <row r="22" spans="1:18" ht="31.5" x14ac:dyDescent="0.3">
      <c r="A22" s="42"/>
      <c r="B22" s="4">
        <f t="shared" si="6"/>
        <v>18</v>
      </c>
      <c r="C22" s="9" t="s">
        <v>53</v>
      </c>
      <c r="D22" s="5" t="s">
        <v>54</v>
      </c>
      <c r="E22" s="4"/>
      <c r="F22" s="4" t="s">
        <v>17</v>
      </c>
      <c r="G22" s="4"/>
      <c r="H22" s="4" t="s">
        <v>19</v>
      </c>
      <c r="I22" s="4" t="s">
        <v>18</v>
      </c>
      <c r="J22" s="4" t="s">
        <v>19</v>
      </c>
      <c r="K22" s="38">
        <f t="shared" si="0"/>
        <v>6.67</v>
      </c>
      <c r="L22" s="44"/>
      <c r="N22" s="24">
        <f t="shared" si="1"/>
        <v>2</v>
      </c>
      <c r="O22" s="24">
        <f t="shared" si="2"/>
        <v>1</v>
      </c>
      <c r="P22" s="24">
        <f t="shared" si="3"/>
        <v>2</v>
      </c>
      <c r="Q22" s="24">
        <f t="shared" si="5"/>
        <v>5</v>
      </c>
      <c r="R22" s="25">
        <f t="shared" si="7"/>
        <v>6.67</v>
      </c>
    </row>
    <row r="23" spans="1:18" ht="31.5" x14ac:dyDescent="0.3">
      <c r="A23" s="42"/>
      <c r="B23" s="4">
        <f t="shared" si="6"/>
        <v>19</v>
      </c>
      <c r="C23" s="9" t="s">
        <v>55</v>
      </c>
      <c r="D23" s="5" t="s">
        <v>56</v>
      </c>
      <c r="E23" s="4"/>
      <c r="F23" s="4" t="s">
        <v>17</v>
      </c>
      <c r="G23" s="4"/>
      <c r="H23" s="4" t="s">
        <v>18</v>
      </c>
      <c r="I23" s="4" t="s">
        <v>18</v>
      </c>
      <c r="J23" s="4" t="s">
        <v>18</v>
      </c>
      <c r="K23" s="38">
        <f t="shared" si="0"/>
        <v>4</v>
      </c>
      <c r="L23" s="44"/>
      <c r="N23" s="24">
        <f t="shared" si="1"/>
        <v>1</v>
      </c>
      <c r="O23" s="24">
        <f t="shared" si="2"/>
        <v>1</v>
      </c>
      <c r="P23" s="24">
        <f t="shared" si="3"/>
        <v>1</v>
      </c>
      <c r="Q23" s="24">
        <f t="shared" si="5"/>
        <v>3</v>
      </c>
      <c r="R23" s="25">
        <f t="shared" si="7"/>
        <v>4</v>
      </c>
    </row>
    <row r="24" spans="1:18" ht="47.25" x14ac:dyDescent="0.3">
      <c r="A24" s="42"/>
      <c r="B24" s="4">
        <f t="shared" si="6"/>
        <v>20</v>
      </c>
      <c r="C24" s="9" t="s">
        <v>57</v>
      </c>
      <c r="D24" s="5" t="s">
        <v>58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38">
        <f t="shared" si="0"/>
        <v>4</v>
      </c>
      <c r="L24" s="44"/>
      <c r="N24" s="24">
        <f t="shared" si="1"/>
        <v>1</v>
      </c>
      <c r="O24" s="24">
        <f t="shared" si="2"/>
        <v>1</v>
      </c>
      <c r="P24" s="24">
        <f t="shared" si="3"/>
        <v>1</v>
      </c>
      <c r="Q24" s="24">
        <f t="shared" si="5"/>
        <v>3</v>
      </c>
      <c r="R24" s="25">
        <f t="shared" si="7"/>
        <v>4</v>
      </c>
    </row>
    <row r="25" spans="1:18" ht="31.5" x14ac:dyDescent="0.3">
      <c r="A25" s="42"/>
      <c r="B25" s="4">
        <f t="shared" si="6"/>
        <v>21</v>
      </c>
      <c r="C25" s="9" t="s">
        <v>59</v>
      </c>
      <c r="D25" s="5" t="s">
        <v>60</v>
      </c>
      <c r="E25" s="4"/>
      <c r="F25" s="4"/>
      <c r="G25" s="4" t="s">
        <v>17</v>
      </c>
      <c r="H25" s="4" t="s">
        <v>18</v>
      </c>
      <c r="I25" s="4" t="s">
        <v>18</v>
      </c>
      <c r="J25" s="4" t="s">
        <v>18</v>
      </c>
      <c r="K25" s="38">
        <f t="shared" si="0"/>
        <v>4</v>
      </c>
      <c r="L25" s="44"/>
      <c r="N25" s="24">
        <f t="shared" si="1"/>
        <v>1</v>
      </c>
      <c r="O25" s="24">
        <f t="shared" si="2"/>
        <v>1</v>
      </c>
      <c r="P25" s="24">
        <f t="shared" si="3"/>
        <v>1</v>
      </c>
      <c r="Q25" s="24">
        <f t="shared" si="5"/>
        <v>3</v>
      </c>
      <c r="R25" s="25">
        <f t="shared" si="7"/>
        <v>4</v>
      </c>
    </row>
    <row r="26" spans="1:18" ht="63" x14ac:dyDescent="0.3">
      <c r="A26" s="42"/>
      <c r="B26" s="4">
        <f t="shared" si="6"/>
        <v>22</v>
      </c>
      <c r="C26" s="9" t="s">
        <v>61</v>
      </c>
      <c r="D26" s="5" t="s">
        <v>62</v>
      </c>
      <c r="E26" s="4" t="s">
        <v>17</v>
      </c>
      <c r="F26" s="4" t="s">
        <v>17</v>
      </c>
      <c r="G26" s="4"/>
      <c r="H26" s="4" t="s">
        <v>22</v>
      </c>
      <c r="I26" s="4" t="s">
        <v>18</v>
      </c>
      <c r="J26" s="4" t="s">
        <v>18</v>
      </c>
      <c r="K26" s="38">
        <f t="shared" si="0"/>
        <v>8</v>
      </c>
      <c r="L26" s="44"/>
      <c r="N26" s="24">
        <f t="shared" si="1"/>
        <v>4</v>
      </c>
      <c r="O26" s="24">
        <f t="shared" si="2"/>
        <v>1</v>
      </c>
      <c r="P26" s="24">
        <f t="shared" si="3"/>
        <v>1</v>
      </c>
      <c r="Q26" s="24">
        <f t="shared" si="5"/>
        <v>6</v>
      </c>
      <c r="R26" s="25">
        <f t="shared" si="7"/>
        <v>8</v>
      </c>
    </row>
    <row r="27" spans="1:18" x14ac:dyDescent="0.3">
      <c r="A27" s="42"/>
      <c r="B27" s="4">
        <f t="shared" si="6"/>
        <v>23</v>
      </c>
      <c r="C27" s="9" t="s">
        <v>63</v>
      </c>
      <c r="D27" s="5" t="s">
        <v>64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38">
        <f t="shared" si="0"/>
        <v>4</v>
      </c>
      <c r="L27" s="44"/>
      <c r="N27" s="24">
        <f t="shared" si="1"/>
        <v>1</v>
      </c>
      <c r="O27" s="24">
        <f t="shared" si="2"/>
        <v>1</v>
      </c>
      <c r="P27" s="24">
        <f t="shared" si="3"/>
        <v>1</v>
      </c>
      <c r="Q27" s="24">
        <f t="shared" si="5"/>
        <v>3</v>
      </c>
      <c r="R27" s="25">
        <f t="shared" si="7"/>
        <v>4</v>
      </c>
    </row>
    <row r="28" spans="1:18" ht="47.25" x14ac:dyDescent="0.3">
      <c r="A28" s="42"/>
      <c r="B28" s="4">
        <f t="shared" si="6"/>
        <v>24</v>
      </c>
      <c r="C28" s="9" t="s">
        <v>65</v>
      </c>
      <c r="D28" s="5" t="s">
        <v>66</v>
      </c>
      <c r="E28" s="4"/>
      <c r="F28" s="4" t="s">
        <v>17</v>
      </c>
      <c r="G28" s="4"/>
      <c r="H28" s="4" t="s">
        <v>18</v>
      </c>
      <c r="I28" s="4" t="s">
        <v>18</v>
      </c>
      <c r="J28" s="4" t="s">
        <v>18</v>
      </c>
      <c r="K28" s="38">
        <f t="shared" si="0"/>
        <v>4</v>
      </c>
      <c r="L28" s="44"/>
      <c r="N28" s="24">
        <f t="shared" si="1"/>
        <v>1</v>
      </c>
      <c r="O28" s="24">
        <f t="shared" si="2"/>
        <v>1</v>
      </c>
      <c r="P28" s="24">
        <f t="shared" si="3"/>
        <v>1</v>
      </c>
      <c r="Q28" s="24">
        <f t="shared" si="5"/>
        <v>3</v>
      </c>
      <c r="R28" s="25">
        <f t="shared" si="7"/>
        <v>4</v>
      </c>
    </row>
    <row r="29" spans="1:18" ht="63" x14ac:dyDescent="0.3">
      <c r="A29" s="42"/>
      <c r="B29" s="4">
        <f t="shared" si="6"/>
        <v>25</v>
      </c>
      <c r="C29" s="9" t="s">
        <v>67</v>
      </c>
      <c r="D29" s="5" t="s">
        <v>68</v>
      </c>
      <c r="E29" s="4"/>
      <c r="F29" s="4" t="s">
        <v>17</v>
      </c>
      <c r="G29" s="4"/>
      <c r="H29" s="4" t="s">
        <v>18</v>
      </c>
      <c r="I29" s="4" t="s">
        <v>18</v>
      </c>
      <c r="J29" s="4" t="s">
        <v>18</v>
      </c>
      <c r="K29" s="38">
        <f t="shared" si="0"/>
        <v>4</v>
      </c>
      <c r="L29" s="44"/>
      <c r="N29" s="24">
        <f t="shared" si="1"/>
        <v>1</v>
      </c>
      <c r="O29" s="24">
        <f t="shared" si="2"/>
        <v>1</v>
      </c>
      <c r="P29" s="24">
        <f t="shared" si="3"/>
        <v>1</v>
      </c>
      <c r="Q29" s="24">
        <f t="shared" si="5"/>
        <v>3</v>
      </c>
      <c r="R29" s="25">
        <f t="shared" si="7"/>
        <v>4</v>
      </c>
    </row>
    <row r="30" spans="1:18" ht="31.5" x14ac:dyDescent="0.3">
      <c r="A30" s="42"/>
      <c r="B30" s="4">
        <f t="shared" si="6"/>
        <v>26</v>
      </c>
      <c r="C30" s="9" t="s">
        <v>69</v>
      </c>
      <c r="D30" s="5" t="s">
        <v>70</v>
      </c>
      <c r="E30" s="4"/>
      <c r="F30" s="4" t="s">
        <v>17</v>
      </c>
      <c r="G30" s="4"/>
      <c r="H30" s="4" t="s">
        <v>18</v>
      </c>
      <c r="I30" s="4" t="s">
        <v>18</v>
      </c>
      <c r="J30" s="4" t="s">
        <v>18</v>
      </c>
      <c r="K30" s="38">
        <f t="shared" si="0"/>
        <v>4</v>
      </c>
      <c r="L30" s="44"/>
      <c r="N30" s="24">
        <f t="shared" si="1"/>
        <v>1</v>
      </c>
      <c r="O30" s="24">
        <f t="shared" si="2"/>
        <v>1</v>
      </c>
      <c r="P30" s="24">
        <f t="shared" si="3"/>
        <v>1</v>
      </c>
      <c r="Q30" s="24">
        <f t="shared" si="5"/>
        <v>3</v>
      </c>
      <c r="R30" s="25">
        <f t="shared" si="7"/>
        <v>4</v>
      </c>
    </row>
    <row r="31" spans="1:18" ht="31.5" x14ac:dyDescent="0.3">
      <c r="A31" s="42"/>
      <c r="B31" s="4">
        <f t="shared" si="6"/>
        <v>27</v>
      </c>
      <c r="C31" s="9" t="s">
        <v>71</v>
      </c>
      <c r="D31" s="5" t="s">
        <v>72</v>
      </c>
      <c r="E31" s="4"/>
      <c r="F31" s="4" t="s">
        <v>17</v>
      </c>
      <c r="G31" s="4"/>
      <c r="H31" s="4" t="s">
        <v>18</v>
      </c>
      <c r="I31" s="4" t="s">
        <v>18</v>
      </c>
      <c r="J31" s="4" t="s">
        <v>18</v>
      </c>
      <c r="K31" s="38">
        <f t="shared" si="0"/>
        <v>4</v>
      </c>
      <c r="L31" s="44"/>
      <c r="N31" s="24">
        <f t="shared" si="1"/>
        <v>1</v>
      </c>
      <c r="O31" s="24">
        <f t="shared" si="2"/>
        <v>1</v>
      </c>
      <c r="P31" s="24">
        <f t="shared" si="3"/>
        <v>1</v>
      </c>
      <c r="Q31" s="24">
        <f t="shared" si="5"/>
        <v>3</v>
      </c>
      <c r="R31" s="25">
        <f t="shared" si="7"/>
        <v>4</v>
      </c>
    </row>
    <row r="32" spans="1:18" ht="47.25" x14ac:dyDescent="0.3">
      <c r="A32" s="42"/>
      <c r="B32" s="4">
        <f t="shared" si="6"/>
        <v>28</v>
      </c>
      <c r="C32" s="9" t="s">
        <v>73</v>
      </c>
      <c r="D32" s="5" t="s">
        <v>74</v>
      </c>
      <c r="E32" s="4"/>
      <c r="F32" s="4" t="s">
        <v>17</v>
      </c>
      <c r="G32" s="4"/>
      <c r="H32" s="4" t="s">
        <v>18</v>
      </c>
      <c r="I32" s="4" t="s">
        <v>18</v>
      </c>
      <c r="J32" s="4" t="s">
        <v>18</v>
      </c>
      <c r="K32" s="38">
        <f t="shared" si="0"/>
        <v>4</v>
      </c>
      <c r="L32" s="44"/>
      <c r="N32" s="24">
        <f t="shared" si="1"/>
        <v>1</v>
      </c>
      <c r="O32" s="24">
        <f t="shared" si="2"/>
        <v>1</v>
      </c>
      <c r="P32" s="24">
        <f t="shared" si="3"/>
        <v>1</v>
      </c>
      <c r="Q32" s="24">
        <f t="shared" si="5"/>
        <v>3</v>
      </c>
      <c r="R32" s="25">
        <f t="shared" si="7"/>
        <v>4</v>
      </c>
    </row>
    <row r="33" spans="1:18" ht="32.25" thickBot="1" x14ac:dyDescent="0.35">
      <c r="A33" s="59"/>
      <c r="B33" s="7">
        <f t="shared" si="6"/>
        <v>29</v>
      </c>
      <c r="C33" s="16" t="s">
        <v>75</v>
      </c>
      <c r="D33" s="6" t="s">
        <v>76</v>
      </c>
      <c r="E33" s="7"/>
      <c r="F33" s="7" t="s">
        <v>17</v>
      </c>
      <c r="G33" s="7" t="s">
        <v>17</v>
      </c>
      <c r="H33" s="7" t="s">
        <v>18</v>
      </c>
      <c r="I33" s="7" t="s">
        <v>18</v>
      </c>
      <c r="J33" s="7" t="s">
        <v>18</v>
      </c>
      <c r="K33" s="39">
        <f t="shared" si="0"/>
        <v>4</v>
      </c>
      <c r="L33" s="60"/>
      <c r="N33" s="24">
        <f t="shared" si="1"/>
        <v>1</v>
      </c>
      <c r="O33" s="24">
        <f t="shared" si="2"/>
        <v>1</v>
      </c>
      <c r="P33" s="24">
        <f t="shared" si="3"/>
        <v>1</v>
      </c>
      <c r="Q33" s="24">
        <f t="shared" si="5"/>
        <v>3</v>
      </c>
      <c r="R33" s="25">
        <f>ROUND(Q33/SUM($Q$15:$Q$33)*100,2)</f>
        <v>4</v>
      </c>
    </row>
    <row r="34" spans="1:18" x14ac:dyDescent="0.3">
      <c r="A34" s="41" t="s">
        <v>77</v>
      </c>
      <c r="B34" s="3">
        <f t="shared" si="6"/>
        <v>30</v>
      </c>
      <c r="C34" s="17" t="s">
        <v>78</v>
      </c>
      <c r="D34" s="8" t="s">
        <v>79</v>
      </c>
      <c r="E34" s="3"/>
      <c r="F34" s="3" t="s">
        <v>17</v>
      </c>
      <c r="G34" s="3" t="s">
        <v>17</v>
      </c>
      <c r="H34" s="3" t="s">
        <v>18</v>
      </c>
      <c r="I34" s="3" t="s">
        <v>22</v>
      </c>
      <c r="J34" s="3" t="s">
        <v>22</v>
      </c>
      <c r="K34" s="37">
        <f t="shared" si="0"/>
        <v>16.36</v>
      </c>
      <c r="L34" s="43">
        <f>SUM(Q34:Q41)/SUM($Q$5:$Q$46)</f>
        <v>0.24017467248908297</v>
      </c>
      <c r="N34" s="24">
        <f t="shared" si="1"/>
        <v>1</v>
      </c>
      <c r="O34" s="24">
        <f t="shared" si="2"/>
        <v>4</v>
      </c>
      <c r="P34" s="24">
        <f t="shared" si="3"/>
        <v>4</v>
      </c>
      <c r="Q34" s="24">
        <f t="shared" si="5"/>
        <v>9</v>
      </c>
      <c r="R34" s="25">
        <f t="shared" ref="R34:R40" si="8">ROUND(Q34/SUM($Q$34:$Q$41)*100,2)</f>
        <v>16.36</v>
      </c>
    </row>
    <row r="35" spans="1:18" ht="31.5" x14ac:dyDescent="0.3">
      <c r="A35" s="42"/>
      <c r="B35" s="4">
        <f t="shared" si="6"/>
        <v>31</v>
      </c>
      <c r="C35" s="9" t="s">
        <v>80</v>
      </c>
      <c r="D35" s="5" t="s">
        <v>81</v>
      </c>
      <c r="E35" s="4" t="s">
        <v>17</v>
      </c>
      <c r="F35" s="4"/>
      <c r="G35" s="4"/>
      <c r="H35" s="4" t="s">
        <v>18</v>
      </c>
      <c r="I35" s="4" t="s">
        <v>22</v>
      </c>
      <c r="J35" s="4" t="s">
        <v>19</v>
      </c>
      <c r="K35" s="38">
        <f t="shared" si="0"/>
        <v>12.73</v>
      </c>
      <c r="L35" s="44"/>
      <c r="N35" s="24">
        <f t="shared" si="1"/>
        <v>1</v>
      </c>
      <c r="O35" s="24">
        <f t="shared" si="2"/>
        <v>4</v>
      </c>
      <c r="P35" s="24">
        <f t="shared" si="3"/>
        <v>2</v>
      </c>
      <c r="Q35" s="24">
        <f t="shared" si="5"/>
        <v>7</v>
      </c>
      <c r="R35" s="25">
        <f t="shared" si="8"/>
        <v>12.73</v>
      </c>
    </row>
    <row r="36" spans="1:18" ht="31.5" x14ac:dyDescent="0.3">
      <c r="A36" s="42"/>
      <c r="B36" s="4">
        <f t="shared" si="6"/>
        <v>32</v>
      </c>
      <c r="C36" s="9" t="s">
        <v>82</v>
      </c>
      <c r="D36" s="5" t="s">
        <v>83</v>
      </c>
      <c r="E36" s="4" t="s">
        <v>17</v>
      </c>
      <c r="F36" s="4" t="s">
        <v>17</v>
      </c>
      <c r="G36" s="4"/>
      <c r="H36" s="4" t="s">
        <v>19</v>
      </c>
      <c r="I36" s="4" t="s">
        <v>19</v>
      </c>
      <c r="J36" s="4" t="s">
        <v>22</v>
      </c>
      <c r="K36" s="38">
        <f t="shared" si="0"/>
        <v>14.55</v>
      </c>
      <c r="L36" s="44"/>
      <c r="N36" s="24">
        <f t="shared" si="1"/>
        <v>2</v>
      </c>
      <c r="O36" s="24">
        <f t="shared" si="2"/>
        <v>2</v>
      </c>
      <c r="P36" s="24">
        <f t="shared" si="3"/>
        <v>4</v>
      </c>
      <c r="Q36" s="24">
        <f t="shared" si="5"/>
        <v>8</v>
      </c>
      <c r="R36" s="25">
        <f t="shared" si="8"/>
        <v>14.55</v>
      </c>
    </row>
    <row r="37" spans="1:18" ht="31.5" x14ac:dyDescent="0.3">
      <c r="A37" s="42"/>
      <c r="B37" s="4">
        <f t="shared" si="6"/>
        <v>33</v>
      </c>
      <c r="C37" s="9" t="s">
        <v>84</v>
      </c>
      <c r="D37" s="5" t="s">
        <v>85</v>
      </c>
      <c r="E37" s="4" t="s">
        <v>17</v>
      </c>
      <c r="F37" s="4"/>
      <c r="G37" s="4"/>
      <c r="H37" s="4" t="s">
        <v>18</v>
      </c>
      <c r="I37" s="4" t="s">
        <v>22</v>
      </c>
      <c r="J37" s="4" t="s">
        <v>19</v>
      </c>
      <c r="K37" s="38">
        <f t="shared" si="0"/>
        <v>12.73</v>
      </c>
      <c r="L37" s="44"/>
      <c r="N37" s="24">
        <f t="shared" si="1"/>
        <v>1</v>
      </c>
      <c r="O37" s="24">
        <f t="shared" si="2"/>
        <v>4</v>
      </c>
      <c r="P37" s="24">
        <f t="shared" si="3"/>
        <v>2</v>
      </c>
      <c r="Q37" s="24">
        <f t="shared" si="5"/>
        <v>7</v>
      </c>
      <c r="R37" s="25">
        <f t="shared" si="8"/>
        <v>12.73</v>
      </c>
    </row>
    <row r="38" spans="1:18" ht="47.25" x14ac:dyDescent="0.3">
      <c r="A38" s="42"/>
      <c r="B38" s="4">
        <f t="shared" si="6"/>
        <v>34</v>
      </c>
      <c r="C38" s="9" t="s">
        <v>86</v>
      </c>
      <c r="D38" s="5" t="s">
        <v>87</v>
      </c>
      <c r="E38" s="4" t="s">
        <v>17</v>
      </c>
      <c r="F38" s="4"/>
      <c r="G38" s="4"/>
      <c r="H38" s="4" t="s">
        <v>18</v>
      </c>
      <c r="I38" s="4" t="s">
        <v>22</v>
      </c>
      <c r="J38" s="4" t="s">
        <v>19</v>
      </c>
      <c r="K38" s="38">
        <f t="shared" si="0"/>
        <v>12.73</v>
      </c>
      <c r="L38" s="44"/>
      <c r="N38" s="24">
        <f t="shared" si="1"/>
        <v>1</v>
      </c>
      <c r="O38" s="24">
        <f t="shared" si="2"/>
        <v>4</v>
      </c>
      <c r="P38" s="24">
        <f t="shared" si="3"/>
        <v>2</v>
      </c>
      <c r="Q38" s="24">
        <f t="shared" si="5"/>
        <v>7</v>
      </c>
      <c r="R38" s="25">
        <f t="shared" si="8"/>
        <v>12.73</v>
      </c>
    </row>
    <row r="39" spans="1:18" ht="63" x14ac:dyDescent="0.3">
      <c r="A39" s="42"/>
      <c r="B39" s="4">
        <f t="shared" si="6"/>
        <v>35</v>
      </c>
      <c r="C39" s="9" t="s">
        <v>88</v>
      </c>
      <c r="D39" s="5" t="s">
        <v>89</v>
      </c>
      <c r="E39" s="4" t="s">
        <v>17</v>
      </c>
      <c r="F39" s="4"/>
      <c r="G39" s="4"/>
      <c r="H39" s="4" t="s">
        <v>19</v>
      </c>
      <c r="I39" s="4" t="s">
        <v>19</v>
      </c>
      <c r="J39" s="4" t="s">
        <v>19</v>
      </c>
      <c r="K39" s="38">
        <f t="shared" si="0"/>
        <v>10.91</v>
      </c>
      <c r="L39" s="44"/>
      <c r="N39" s="24">
        <f t="shared" si="1"/>
        <v>2</v>
      </c>
      <c r="O39" s="24">
        <f t="shared" si="2"/>
        <v>2</v>
      </c>
      <c r="P39" s="24">
        <f t="shared" si="3"/>
        <v>2</v>
      </c>
      <c r="Q39" s="24">
        <f t="shared" si="5"/>
        <v>6</v>
      </c>
      <c r="R39" s="25">
        <f t="shared" si="8"/>
        <v>10.91</v>
      </c>
    </row>
    <row r="40" spans="1:18" ht="31.5" x14ac:dyDescent="0.3">
      <c r="A40" s="42"/>
      <c r="B40" s="4">
        <f t="shared" si="6"/>
        <v>36</v>
      </c>
      <c r="C40" s="9" t="s">
        <v>90</v>
      </c>
      <c r="D40" s="5" t="s">
        <v>91</v>
      </c>
      <c r="E40" s="4"/>
      <c r="F40" s="4" t="s">
        <v>17</v>
      </c>
      <c r="G40" s="4"/>
      <c r="H40" s="4" t="s">
        <v>19</v>
      </c>
      <c r="I40" s="4" t="s">
        <v>22</v>
      </c>
      <c r="J40" s="4" t="s">
        <v>19</v>
      </c>
      <c r="K40" s="38">
        <f t="shared" si="0"/>
        <v>14.55</v>
      </c>
      <c r="L40" s="44"/>
      <c r="N40" s="24">
        <f t="shared" si="1"/>
        <v>2</v>
      </c>
      <c r="O40" s="24">
        <f t="shared" si="2"/>
        <v>4</v>
      </c>
      <c r="P40" s="24">
        <f t="shared" si="3"/>
        <v>2</v>
      </c>
      <c r="Q40" s="24">
        <f t="shared" si="5"/>
        <v>8</v>
      </c>
      <c r="R40" s="25">
        <f t="shared" si="8"/>
        <v>14.55</v>
      </c>
    </row>
    <row r="41" spans="1:18" ht="48" thickBot="1" x14ac:dyDescent="0.35">
      <c r="A41" s="59"/>
      <c r="B41" s="7">
        <f t="shared" si="6"/>
        <v>37</v>
      </c>
      <c r="C41" s="16" t="s">
        <v>92</v>
      </c>
      <c r="D41" s="6" t="s">
        <v>93</v>
      </c>
      <c r="E41" s="7" t="s">
        <v>17</v>
      </c>
      <c r="F41" s="7"/>
      <c r="G41" s="7"/>
      <c r="H41" s="7" t="s">
        <v>18</v>
      </c>
      <c r="I41" s="7" t="s">
        <v>18</v>
      </c>
      <c r="J41" s="7" t="s">
        <v>18</v>
      </c>
      <c r="K41" s="39">
        <f t="shared" si="0"/>
        <v>5.45</v>
      </c>
      <c r="L41" s="60"/>
      <c r="N41" s="24">
        <f t="shared" si="1"/>
        <v>1</v>
      </c>
      <c r="O41" s="24">
        <f t="shared" si="2"/>
        <v>1</v>
      </c>
      <c r="P41" s="24">
        <f t="shared" si="3"/>
        <v>1</v>
      </c>
      <c r="Q41" s="24">
        <f t="shared" si="5"/>
        <v>3</v>
      </c>
      <c r="R41" s="25">
        <f>ROUND(Q41/SUM($Q$34:$Q$41)*100,2)</f>
        <v>5.45</v>
      </c>
    </row>
    <row r="42" spans="1:18" ht="47.25" x14ac:dyDescent="0.3">
      <c r="A42" s="41" t="s">
        <v>115</v>
      </c>
      <c r="B42" s="3">
        <f>B41+1</f>
        <v>38</v>
      </c>
      <c r="C42" s="26" t="s">
        <v>117</v>
      </c>
      <c r="D42" s="27" t="s">
        <v>116</v>
      </c>
      <c r="E42" s="28"/>
      <c r="F42" s="28" t="s">
        <v>17</v>
      </c>
      <c r="G42" s="28"/>
      <c r="H42" s="28" t="s">
        <v>18</v>
      </c>
      <c r="I42" s="28" t="s">
        <v>19</v>
      </c>
      <c r="J42" s="28" t="s">
        <v>18</v>
      </c>
      <c r="K42" s="32">
        <f>R42</f>
        <v>30.77</v>
      </c>
      <c r="L42" s="43">
        <f>SUM(Q42:Q44)/SUM($Q$5:$Q$46)</f>
        <v>5.6768558951965066E-2</v>
      </c>
      <c r="N42" s="24">
        <f t="shared" si="1"/>
        <v>1</v>
      </c>
      <c r="O42" s="24">
        <f t="shared" si="2"/>
        <v>2</v>
      </c>
      <c r="P42" s="24">
        <f t="shared" si="3"/>
        <v>1</v>
      </c>
      <c r="Q42" s="24">
        <f t="shared" si="5"/>
        <v>4</v>
      </c>
      <c r="R42" s="25">
        <f>ROUND(Q42/SUM($Q$42:$Q$44)*100,2)</f>
        <v>30.77</v>
      </c>
    </row>
    <row r="43" spans="1:18" ht="31.5" x14ac:dyDescent="0.3">
      <c r="A43" s="42"/>
      <c r="B43" s="4">
        <f t="shared" ref="B43:B44" si="9">B42+1</f>
        <v>39</v>
      </c>
      <c r="C43" s="29" t="s">
        <v>122</v>
      </c>
      <c r="D43" s="30" t="s">
        <v>121</v>
      </c>
      <c r="E43" s="31"/>
      <c r="F43" s="31" t="s">
        <v>17</v>
      </c>
      <c r="G43" s="31"/>
      <c r="H43" s="31" t="s">
        <v>18</v>
      </c>
      <c r="I43" s="31" t="s">
        <v>19</v>
      </c>
      <c r="J43" s="31" t="s">
        <v>18</v>
      </c>
      <c r="K43" s="40">
        <f t="shared" ref="K43:K46" si="10">R43</f>
        <v>30.77</v>
      </c>
      <c r="L43" s="44"/>
      <c r="N43" s="24">
        <f t="shared" si="1"/>
        <v>1</v>
      </c>
      <c r="O43" s="24">
        <f t="shared" si="2"/>
        <v>2</v>
      </c>
      <c r="P43" s="24">
        <f t="shared" si="3"/>
        <v>1</v>
      </c>
      <c r="Q43" s="24">
        <f t="shared" si="5"/>
        <v>4</v>
      </c>
      <c r="R43" s="25">
        <f>ROUND(Q43/SUM($Q$42:$Q$44)*100,2)</f>
        <v>30.77</v>
      </c>
    </row>
    <row r="44" spans="1:18" ht="63.75" thickBot="1" x14ac:dyDescent="0.35">
      <c r="A44" s="42"/>
      <c r="B44" s="4">
        <f t="shared" si="9"/>
        <v>40</v>
      </c>
      <c r="C44" s="29" t="s">
        <v>126</v>
      </c>
      <c r="D44" s="30" t="s">
        <v>125</v>
      </c>
      <c r="E44" s="31"/>
      <c r="F44" s="31" t="s">
        <v>17</v>
      </c>
      <c r="G44" s="31"/>
      <c r="H44" s="31" t="s">
        <v>18</v>
      </c>
      <c r="I44" s="31" t="s">
        <v>19</v>
      </c>
      <c r="J44" s="31" t="s">
        <v>19</v>
      </c>
      <c r="K44" s="40">
        <f t="shared" si="10"/>
        <v>38.46</v>
      </c>
      <c r="L44" s="44"/>
      <c r="N44" s="24">
        <f t="shared" si="1"/>
        <v>1</v>
      </c>
      <c r="O44" s="24">
        <f t="shared" si="2"/>
        <v>2</v>
      </c>
      <c r="P44" s="24">
        <f t="shared" si="3"/>
        <v>2</v>
      </c>
      <c r="Q44" s="24">
        <f t="shared" si="5"/>
        <v>5</v>
      </c>
      <c r="R44" s="25">
        <f>ROUND(Q44/SUM($Q$42:$Q$44)*100,2)</f>
        <v>38.46</v>
      </c>
    </row>
    <row r="45" spans="1:18" ht="94.5" x14ac:dyDescent="0.3">
      <c r="A45" s="41" t="s">
        <v>119</v>
      </c>
      <c r="B45" s="3" t="e">
        <f>#REF!+1</f>
        <v>#REF!</v>
      </c>
      <c r="C45" s="26" t="s">
        <v>123</v>
      </c>
      <c r="D45" s="27" t="s">
        <v>118</v>
      </c>
      <c r="E45" s="28"/>
      <c r="F45" s="28" t="s">
        <v>17</v>
      </c>
      <c r="G45" s="28"/>
      <c r="H45" s="28" t="s">
        <v>19</v>
      </c>
      <c r="I45" s="28" t="s">
        <v>18</v>
      </c>
      <c r="J45" s="28" t="s">
        <v>22</v>
      </c>
      <c r="K45" s="32">
        <f t="shared" si="10"/>
        <v>46.67</v>
      </c>
      <c r="L45" s="43">
        <f>SUM(Q45:Q46)/SUM($Q$5:$Q$46)</f>
        <v>6.5502183406113537E-2</v>
      </c>
      <c r="N45" s="24">
        <f t="shared" si="1"/>
        <v>2</v>
      </c>
      <c r="O45" s="24">
        <f t="shared" si="2"/>
        <v>1</v>
      </c>
      <c r="P45" s="24">
        <f t="shared" si="3"/>
        <v>4</v>
      </c>
      <c r="Q45" s="24">
        <f t="shared" si="5"/>
        <v>7</v>
      </c>
      <c r="R45" s="25">
        <f>ROUND(Q45/SUM($Q$45:$Q$46)*100,2)</f>
        <v>46.67</v>
      </c>
    </row>
    <row r="46" spans="1:18" ht="31.5" x14ac:dyDescent="0.3">
      <c r="A46" s="42"/>
      <c r="B46" s="4" t="e">
        <f t="shared" ref="B46" si="11">B45+1</f>
        <v>#REF!</v>
      </c>
      <c r="C46" s="29" t="s">
        <v>124</v>
      </c>
      <c r="D46" s="30" t="s">
        <v>120</v>
      </c>
      <c r="E46" s="31"/>
      <c r="F46" s="31"/>
      <c r="G46" s="31"/>
      <c r="H46" s="31" t="s">
        <v>19</v>
      </c>
      <c r="I46" s="31" t="s">
        <v>19</v>
      </c>
      <c r="J46" s="31" t="s">
        <v>22</v>
      </c>
      <c r="K46" s="40">
        <f t="shared" si="10"/>
        <v>53.33</v>
      </c>
      <c r="L46" s="44"/>
      <c r="N46" s="24">
        <f t="shared" si="1"/>
        <v>2</v>
      </c>
      <c r="O46" s="24">
        <f t="shared" si="2"/>
        <v>2</v>
      </c>
      <c r="P46" s="24">
        <f t="shared" si="3"/>
        <v>4</v>
      </c>
      <c r="Q46" s="24">
        <f t="shared" si="5"/>
        <v>8</v>
      </c>
      <c r="R46" s="25">
        <f>ROUND(Q46/SUM($Q$45:$Q$46)*100,2)</f>
        <v>53.33</v>
      </c>
    </row>
    <row r="47" spans="1:18" ht="19.5" thickBot="1" x14ac:dyDescent="0.35">
      <c r="L47" s="33">
        <f>SUM(L5:L46)</f>
        <v>1</v>
      </c>
    </row>
  </sheetData>
  <mergeCells count="16">
    <mergeCell ref="A42:A44"/>
    <mergeCell ref="L42:L44"/>
    <mergeCell ref="A45:A46"/>
    <mergeCell ref="L45:L46"/>
    <mergeCell ref="A1:L1"/>
    <mergeCell ref="A3:A4"/>
    <mergeCell ref="B3:D3"/>
    <mergeCell ref="E3:G3"/>
    <mergeCell ref="H3:J3"/>
    <mergeCell ref="K3:L3"/>
    <mergeCell ref="A5:A14"/>
    <mergeCell ref="L5:L14"/>
    <mergeCell ref="A15:A33"/>
    <mergeCell ref="L15:L33"/>
    <mergeCell ref="A34:A41"/>
    <mergeCell ref="L34:L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zoomScale="70" zoomScaleNormal="70" workbookViewId="0">
      <selection activeCell="B4" sqref="B4"/>
    </sheetView>
  </sheetViews>
  <sheetFormatPr baseColWidth="10" defaultColWidth="10.85546875" defaultRowHeight="15" x14ac:dyDescent="0.25"/>
  <cols>
    <col min="1" max="1" width="10.85546875" style="18"/>
    <col min="2" max="2" width="14.140625" style="18" customWidth="1"/>
    <col min="3" max="3" width="10.85546875" style="18"/>
    <col min="4" max="4" width="58.28515625" style="18" customWidth="1"/>
    <col min="5" max="16384" width="10.85546875" style="18"/>
  </cols>
  <sheetData>
    <row r="3" spans="2:4" x14ac:dyDescent="0.25">
      <c r="B3" s="61" t="s">
        <v>97</v>
      </c>
      <c r="C3" s="61"/>
      <c r="D3" s="61"/>
    </row>
    <row r="4" spans="2:4" ht="60" x14ac:dyDescent="0.25">
      <c r="B4" s="21" t="s">
        <v>98</v>
      </c>
      <c r="C4" s="22"/>
      <c r="D4" s="23" t="s">
        <v>99</v>
      </c>
    </row>
    <row r="5" spans="2:4" ht="60" x14ac:dyDescent="0.25">
      <c r="B5" s="21" t="s">
        <v>100</v>
      </c>
      <c r="C5" s="22"/>
      <c r="D5" s="23" t="s">
        <v>101</v>
      </c>
    </row>
    <row r="6" spans="2:4" ht="60" x14ac:dyDescent="0.25">
      <c r="B6" s="21" t="s">
        <v>102</v>
      </c>
      <c r="C6" s="22"/>
      <c r="D6" s="23" t="s">
        <v>103</v>
      </c>
    </row>
    <row r="7" spans="2:4" ht="60" x14ac:dyDescent="0.25">
      <c r="B7" s="21" t="s">
        <v>104</v>
      </c>
      <c r="C7" s="22"/>
      <c r="D7" s="23" t="s">
        <v>105</v>
      </c>
    </row>
    <row r="8" spans="2:4" x14ac:dyDescent="0.25">
      <c r="C8" s="20"/>
      <c r="D8" s="19"/>
    </row>
    <row r="9" spans="2:4" x14ac:dyDescent="0.25">
      <c r="B9" s="61" t="s">
        <v>114</v>
      </c>
      <c r="C9" s="61"/>
      <c r="D9" s="61"/>
    </row>
    <row r="10" spans="2:4" ht="60" x14ac:dyDescent="0.25">
      <c r="B10" s="21" t="s">
        <v>106</v>
      </c>
      <c r="C10" s="22"/>
      <c r="D10" s="23" t="s">
        <v>107</v>
      </c>
    </row>
    <row r="11" spans="2:4" ht="60" x14ac:dyDescent="0.25">
      <c r="B11" s="21" t="s">
        <v>108</v>
      </c>
      <c r="C11" s="22"/>
      <c r="D11" s="23" t="s">
        <v>109</v>
      </c>
    </row>
    <row r="12" spans="2:4" ht="45" x14ac:dyDescent="0.25">
      <c r="B12" s="21" t="s">
        <v>110</v>
      </c>
      <c r="C12" s="22"/>
      <c r="D12" s="23" t="s">
        <v>111</v>
      </c>
    </row>
    <row r="13" spans="2:4" ht="60" x14ac:dyDescent="0.25">
      <c r="B13" s="21" t="s">
        <v>112</v>
      </c>
      <c r="C13" s="22"/>
      <c r="D13" s="23" t="s">
        <v>113</v>
      </c>
    </row>
    <row r="14" spans="2:4" x14ac:dyDescent="0.25">
      <c r="C14" s="22"/>
      <c r="D14" s="23"/>
    </row>
    <row r="15" spans="2:4" x14ac:dyDescent="0.25">
      <c r="B15" s="21"/>
      <c r="C15" s="22"/>
      <c r="D15" s="23"/>
    </row>
    <row r="16" spans="2:4" x14ac:dyDescent="0.25">
      <c r="B16" s="21"/>
      <c r="C16" s="22"/>
      <c r="D16" s="23"/>
    </row>
    <row r="17" spans="2:4" x14ac:dyDescent="0.25">
      <c r="B17" s="21"/>
      <c r="C17" s="22"/>
      <c r="D17" s="23"/>
    </row>
    <row r="18" spans="2:4" x14ac:dyDescent="0.25">
      <c r="B18" s="21"/>
      <c r="C18" s="22"/>
      <c r="D18" s="23"/>
    </row>
    <row r="19" spans="2:4" x14ac:dyDescent="0.25">
      <c r="B19" s="21"/>
      <c r="C19" s="22"/>
      <c r="D19" s="23"/>
    </row>
  </sheetData>
  <mergeCells count="2">
    <mergeCell ref="B3:D3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F</vt:lpstr>
      <vt:lpstr>Tablas de Evaluación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VADMIN</cp:lastModifiedBy>
  <dcterms:created xsi:type="dcterms:W3CDTF">2017-08-04T19:26:18Z</dcterms:created>
  <dcterms:modified xsi:type="dcterms:W3CDTF">2021-12-14T20:05:28Z</dcterms:modified>
</cp:coreProperties>
</file>